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5300" windowHeight="7950" activeTab="0"/>
  </bookViews>
  <sheets>
    <sheet name="Sheet1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<sst xmlns="http://schemas.openxmlformats.org/spreadsheetml/2006/main" count="100" uniqueCount="54">
  <si>
    <r>
      <t>อาหาร</t>
    </r>
    <r>
      <rPr>
        <sz val="18"/>
        <color indexed="8"/>
        <rFont val="Cordia New"/>
        <family val="0"/>
      </rPr>
      <t xml:space="preserve"> </t>
    </r>
  </si>
  <si>
    <r>
      <t>ปริมาณ</t>
    </r>
    <r>
      <rPr>
        <sz val="18"/>
        <color indexed="8"/>
        <rFont val="Cordia New"/>
        <family val="0"/>
      </rPr>
      <t xml:space="preserve"> </t>
    </r>
  </si>
  <si>
    <r>
      <t>โปรตีน</t>
    </r>
    <r>
      <rPr>
        <sz val="18"/>
        <color indexed="8"/>
        <rFont val="Cordia New"/>
        <family val="0"/>
      </rPr>
      <t xml:space="preserve"> </t>
    </r>
  </si>
  <si>
    <t xml:space="preserve">(กรัม) </t>
  </si>
  <si>
    <r>
      <t>พลังงาน</t>
    </r>
    <r>
      <rPr>
        <sz val="18"/>
        <color indexed="8"/>
        <rFont val="Cordia New"/>
        <family val="0"/>
      </rPr>
      <t xml:space="preserve"> </t>
    </r>
  </si>
  <si>
    <t xml:space="preserve">(กิโลแคลอรี) </t>
  </si>
  <si>
    <r>
      <t>โซเดียม</t>
    </r>
    <r>
      <rPr>
        <sz val="18"/>
        <color indexed="8"/>
        <rFont val="Cordia New"/>
        <family val="0"/>
      </rPr>
      <t xml:space="preserve"> </t>
    </r>
  </si>
  <si>
    <t xml:space="preserve">(มิลลิกรัม) </t>
  </si>
  <si>
    <r>
      <t>โพแทสเซียม</t>
    </r>
    <r>
      <rPr>
        <sz val="18"/>
        <color indexed="8"/>
        <rFont val="Cordia New"/>
        <family val="0"/>
      </rPr>
      <t xml:space="preserve"> </t>
    </r>
  </si>
  <si>
    <r>
      <t>ฟอสฟอรัส</t>
    </r>
    <r>
      <rPr>
        <sz val="18"/>
        <color indexed="8"/>
        <rFont val="Cordia New"/>
        <family val="0"/>
      </rPr>
      <t xml:space="preserve"> </t>
    </r>
  </si>
  <si>
    <t xml:space="preserve">1 แก้ว (240 ml) </t>
  </si>
  <si>
    <t xml:space="preserve">1 ช้อนโต๊ะ </t>
  </si>
  <si>
    <t xml:space="preserve">1ฟอง/2ช้อนโต๊ะ </t>
  </si>
  <si>
    <t xml:space="preserve">2 ฟอง </t>
  </si>
  <si>
    <t xml:space="preserve">1 ส่วน </t>
  </si>
  <si>
    <t xml:space="preserve">1 ทัพพี </t>
  </si>
  <si>
    <t xml:space="preserve">1 แผ่น </t>
  </si>
  <si>
    <t xml:space="preserve">1 ช้อนชา </t>
  </si>
  <si>
    <t xml:space="preserve">- </t>
  </si>
  <si>
    <t xml:space="preserve">2 เม็ด  </t>
  </si>
  <si>
    <t xml:space="preserve">1 แก้ว </t>
  </si>
  <si>
    <t xml:space="preserve"> </t>
  </si>
  <si>
    <r>
      <t>นม</t>
    </r>
    <r>
      <rPr>
        <b/>
        <sz val="18"/>
        <color indexed="12"/>
        <rFont val="Cordia New"/>
        <family val="0"/>
      </rPr>
      <t xml:space="preserve"> </t>
    </r>
  </si>
  <si>
    <r>
      <t>เนื้อสัตว์(สุก)</t>
    </r>
    <r>
      <rPr>
        <b/>
        <sz val="18"/>
        <color indexed="12"/>
        <rFont val="Cordia New"/>
        <family val="0"/>
      </rPr>
      <t xml:space="preserve"> </t>
    </r>
  </si>
  <si>
    <r>
      <t>ไข่/อาหารทะเล</t>
    </r>
    <r>
      <rPr>
        <b/>
        <sz val="18"/>
        <color indexed="12"/>
        <rFont val="Cordia New"/>
        <family val="0"/>
      </rPr>
      <t xml:space="preserve"> </t>
    </r>
  </si>
  <si>
    <r>
      <t>ไข่ขาว</t>
    </r>
    <r>
      <rPr>
        <b/>
        <sz val="18"/>
        <color indexed="12"/>
        <rFont val="Cordia New"/>
        <family val="0"/>
      </rPr>
      <t xml:space="preserve"> </t>
    </r>
  </si>
  <si>
    <r>
      <t>ขนมปัง</t>
    </r>
    <r>
      <rPr>
        <b/>
        <sz val="18"/>
        <color indexed="14"/>
        <rFont val="Cordia New"/>
        <family val="0"/>
      </rPr>
      <t xml:space="preserve"> </t>
    </r>
  </si>
  <si>
    <r>
      <t>ข้าวสวย</t>
    </r>
    <r>
      <rPr>
        <b/>
        <sz val="18"/>
        <color indexed="14"/>
        <rFont val="Cordia New"/>
        <family val="0"/>
      </rPr>
      <t xml:space="preserve"> /ก๋วยเตี๋ยว</t>
    </r>
  </si>
  <si>
    <r>
      <t>น้ำมันพืช</t>
    </r>
    <r>
      <rPr>
        <b/>
        <sz val="18"/>
        <color indexed="48"/>
        <rFont val="Cordia New"/>
        <family val="0"/>
      </rPr>
      <t xml:space="preserve"> </t>
    </r>
  </si>
  <si>
    <r>
      <t xml:space="preserve">น้ำตาล </t>
    </r>
    <r>
      <rPr>
        <b/>
        <sz val="18"/>
        <color indexed="16"/>
        <rFont val="Cordia New"/>
        <family val="0"/>
      </rPr>
      <t xml:space="preserve"> </t>
    </r>
  </si>
  <si>
    <r>
      <t>ลูกอม</t>
    </r>
    <r>
      <rPr>
        <b/>
        <sz val="18"/>
        <color indexed="16"/>
        <rFont val="Cordia New"/>
        <family val="0"/>
      </rPr>
      <t xml:space="preserve"> </t>
    </r>
  </si>
  <si>
    <r>
      <t>เกลือ</t>
    </r>
    <r>
      <rPr>
        <b/>
        <sz val="18"/>
        <color indexed="10"/>
        <rFont val="Cordia New"/>
        <family val="0"/>
      </rPr>
      <t xml:space="preserve"> </t>
    </r>
  </si>
  <si>
    <r>
      <t>น้ำปลา/ซีอิ๊วขาว</t>
    </r>
    <r>
      <rPr>
        <b/>
        <sz val="18"/>
        <color indexed="10"/>
        <rFont val="Cordia New"/>
        <family val="0"/>
      </rPr>
      <t xml:space="preserve"> </t>
    </r>
  </si>
  <si>
    <r>
      <t>แป้งปลอดโปรตีน</t>
    </r>
    <r>
      <rPr>
        <b/>
        <sz val="18"/>
        <color indexed="21"/>
        <rFont val="Cordia New"/>
        <family val="0"/>
      </rPr>
      <t xml:space="preserve"> </t>
    </r>
  </si>
  <si>
    <t>น้ำอัดลม</t>
  </si>
  <si>
    <t>ผลไม้ (K ต่ำ)</t>
  </si>
  <si>
    <t>ผลไม้ (K สูง)</t>
  </si>
  <si>
    <t>ผัก (K ต่ำ)</t>
  </si>
  <si>
    <r>
      <t xml:space="preserve">ผัก </t>
    </r>
    <r>
      <rPr>
        <b/>
        <sz val="18"/>
        <color indexed="17"/>
        <rFont val="Cordia New"/>
        <family val="0"/>
      </rPr>
      <t>(K ปานกลาง)</t>
    </r>
  </si>
  <si>
    <t>ผัก  (K สูง)</t>
  </si>
  <si>
    <t>ปริมาณที่</t>
  </si>
  <si>
    <t>รับประทาน</t>
  </si>
  <si>
    <t>รวม</t>
  </si>
  <si>
    <t>% Energy distribution</t>
  </si>
  <si>
    <t>Energy from (Kcal)</t>
  </si>
  <si>
    <t>โปรตีน(ก.)</t>
  </si>
  <si>
    <t>คาร์โบไฮเดรต(ก.)</t>
  </si>
  <si>
    <t>ไขมัน(ก.)</t>
  </si>
  <si>
    <t>HBV Protein (ก.)</t>
  </si>
  <si>
    <t>%HBV Protein</t>
  </si>
  <si>
    <r>
      <t xml:space="preserve">1 </t>
    </r>
    <r>
      <rPr>
        <b/>
        <sz val="18"/>
        <color indexed="60"/>
        <rFont val="Angsana New"/>
        <family val="1"/>
      </rPr>
      <t>ส่วน</t>
    </r>
    <r>
      <rPr>
        <b/>
        <sz val="18"/>
        <color indexed="60"/>
        <rFont val="Cordia New"/>
        <family val="2"/>
      </rPr>
      <t xml:space="preserve"> </t>
    </r>
  </si>
  <si>
    <r>
      <t>ผลไม้ (K ปานกลาง)</t>
    </r>
    <r>
      <rPr>
        <b/>
        <sz val="18"/>
        <color indexed="60"/>
        <rFont val="Cordia New"/>
        <family val="2"/>
      </rPr>
      <t xml:space="preserve"> </t>
    </r>
  </si>
  <si>
    <t xml:space="preserve">ข้อมูลจาก ชนิดา ปโชติการ."แบบประเมินการรับประทานอาหารอย่างง่ายสำหรับผู้ป่วยโรคไตเรื้อรัง" </t>
  </si>
  <si>
    <t>สมาคมโรคไตแห่งประเทศไทย สมาคมนักกำหนดอาหาร และชมรมพยาบาลโรคไต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</si>
</sst>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t&quot;$&quot;#,##0_);\(\t&quot;$&quot;#,##0\)"/>
    <numFmt numFmtId="165" formatCode="\t&quot;$&quot;#,##0_);[Red]\(\t&quot;$&quot;#,##0\)"/>
    <numFmt numFmtId="166" formatCode="\t&quot;$&quot;#,##0.00_);\(\t&quot;$&quot;#,##0.00\)"/>
    <numFmt numFmtId="167" formatCode="\t&quot;$&quot;#,##0.00_);[Red]\(\t&quot;$&quot;#,##0.0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000"/>
    <numFmt numFmtId="173" formatCode="0.000"/>
    <numFmt numFmtId="174" formatCode="0.0000000"/>
    <numFmt numFmtId="175" formatCode="0.000000"/>
    <numFmt numFmtId="176" formatCode="0.00000"/>
    <numFmt numFmtId="177" formatCode="0.0"/>
  </numFmts>
  <fonts count="61">
    <font>
      <sz val="10"/>
      <name val="Arial"/>
      <family val="0"/>
    </font>
    <font>
      <sz val="18"/>
      <color indexed="8"/>
      <name val="Angsana New"/>
      <family val="0"/>
    </font>
    <font>
      <sz val="18"/>
      <color indexed="8"/>
      <name val="Cordia New"/>
      <family val="0"/>
    </font>
    <font>
      <sz val="8"/>
      <name val="Arial"/>
      <family val="0"/>
    </font>
    <font>
      <b/>
      <sz val="18"/>
      <color indexed="12"/>
      <name val="Angsana New"/>
      <family val="0"/>
    </font>
    <font>
      <b/>
      <sz val="18"/>
      <color indexed="12"/>
      <name val="Cordia New"/>
      <family val="0"/>
    </font>
    <font>
      <b/>
      <sz val="18"/>
      <color indexed="17"/>
      <name val="Angsana New"/>
      <family val="0"/>
    </font>
    <font>
      <b/>
      <sz val="18"/>
      <color indexed="17"/>
      <name val="Cordia New"/>
      <family val="0"/>
    </font>
    <font>
      <b/>
      <sz val="18"/>
      <color indexed="14"/>
      <name val="Angsana New"/>
      <family val="0"/>
    </font>
    <font>
      <b/>
      <sz val="18"/>
      <color indexed="14"/>
      <name val="Cordia New"/>
      <family val="0"/>
    </font>
    <font>
      <b/>
      <sz val="18"/>
      <color indexed="48"/>
      <name val="Angsana New"/>
      <family val="0"/>
    </font>
    <font>
      <b/>
      <sz val="18"/>
      <color indexed="48"/>
      <name val="Cordia New"/>
      <family val="0"/>
    </font>
    <font>
      <b/>
      <sz val="18"/>
      <color indexed="16"/>
      <name val="Angsana New"/>
      <family val="0"/>
    </font>
    <font>
      <b/>
      <sz val="18"/>
      <color indexed="16"/>
      <name val="Cordia New"/>
      <family val="0"/>
    </font>
    <font>
      <b/>
      <sz val="18"/>
      <color indexed="10"/>
      <name val="Angsana New"/>
      <family val="0"/>
    </font>
    <font>
      <b/>
      <sz val="18"/>
      <color indexed="10"/>
      <name val="Cordia New"/>
      <family val="0"/>
    </font>
    <font>
      <b/>
      <sz val="18"/>
      <color indexed="21"/>
      <name val="Angsana New"/>
      <family val="0"/>
    </font>
    <font>
      <b/>
      <sz val="18"/>
      <color indexed="21"/>
      <name val="Cordia New"/>
      <family val="0"/>
    </font>
    <font>
      <b/>
      <sz val="18"/>
      <name val="Cordia New"/>
      <family val="2"/>
    </font>
    <font>
      <sz val="16"/>
      <name val="Cordia New"/>
      <family val="2"/>
    </font>
    <font>
      <sz val="18"/>
      <name val="Angsana New"/>
      <family val="1"/>
    </font>
    <font>
      <sz val="16"/>
      <name val="Angsana New"/>
      <family val="1"/>
    </font>
    <font>
      <b/>
      <sz val="18"/>
      <color indexed="60"/>
      <name val="Angsana New"/>
      <family val="1"/>
    </font>
    <font>
      <b/>
      <sz val="18"/>
      <color indexed="60"/>
      <name val="Cordia New"/>
      <family val="2"/>
    </font>
    <font>
      <sz val="2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rgb="FFC00000"/>
      <name val="Angsana New"/>
      <family val="1"/>
    </font>
    <font>
      <b/>
      <sz val="18"/>
      <color rgb="FFC00000"/>
      <name val="Cordia Ne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 readingOrder="1"/>
    </xf>
    <xf numFmtId="0" fontId="2" fillId="0" borderId="11" xfId="0" applyFont="1" applyBorder="1" applyAlignment="1">
      <alignment horizontal="center" vertical="top" wrapText="1" readingOrder="1"/>
    </xf>
    <xf numFmtId="0" fontId="1" fillId="0" borderId="11" xfId="0" applyFont="1" applyBorder="1" applyAlignment="1">
      <alignment horizontal="center" vertical="top" wrapText="1" readingOrder="1"/>
    </xf>
    <xf numFmtId="0" fontId="0" fillId="0" borderId="0" xfId="0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9" fillId="0" borderId="21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33" borderId="16" xfId="0" applyFill="1" applyBorder="1" applyAlignment="1">
      <alignment horizontal="right"/>
    </xf>
    <xf numFmtId="0" fontId="0" fillId="33" borderId="16" xfId="0" applyFill="1" applyBorder="1" applyAlignment="1">
      <alignment horizontal="left"/>
    </xf>
    <xf numFmtId="0" fontId="0" fillId="33" borderId="14" xfId="0" applyFill="1" applyBorder="1" applyAlignment="1">
      <alignment horizontal="right"/>
    </xf>
    <xf numFmtId="177" fontId="0" fillId="33" borderId="14" xfId="0" applyNumberFormat="1" applyFill="1" applyBorder="1" applyAlignment="1">
      <alignment horizontal="left"/>
    </xf>
    <xf numFmtId="0" fontId="20" fillId="34" borderId="14" xfId="0" applyFont="1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177" fontId="0" fillId="34" borderId="14" xfId="0" applyNumberFormat="1" applyFill="1" applyBorder="1" applyAlignment="1">
      <alignment horizontal="center"/>
    </xf>
    <xf numFmtId="0" fontId="21" fillId="34" borderId="14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 vertical="top" wrapText="1" readingOrder="1"/>
    </xf>
    <xf numFmtId="0" fontId="2" fillId="35" borderId="11" xfId="0" applyFont="1" applyFill="1" applyBorder="1" applyAlignment="1">
      <alignment horizontal="center" vertical="top" wrapText="1" readingOrder="1"/>
    </xf>
    <xf numFmtId="0" fontId="0" fillId="35" borderId="22" xfId="0" applyFill="1" applyBorder="1" applyAlignment="1">
      <alignment horizontal="center"/>
    </xf>
    <xf numFmtId="0" fontId="0" fillId="35" borderId="23" xfId="0" applyFill="1" applyBorder="1" applyAlignment="1">
      <alignment horizontal="center"/>
    </xf>
    <xf numFmtId="0" fontId="4" fillId="32" borderId="24" xfId="0" applyFont="1" applyFill="1" applyBorder="1" applyAlignment="1">
      <alignment horizontal="justify" vertical="top" wrapText="1" readingOrder="1"/>
    </xf>
    <xf numFmtId="0" fontId="5" fillId="32" borderId="24" xfId="0" applyFont="1" applyFill="1" applyBorder="1" applyAlignment="1">
      <alignment horizontal="left" vertical="top" wrapText="1" readingOrder="1"/>
    </xf>
    <xf numFmtId="0" fontId="5" fillId="32" borderId="24" xfId="0" applyFont="1" applyFill="1" applyBorder="1" applyAlignment="1">
      <alignment horizontal="center" vertical="top" wrapText="1" readingOrder="1"/>
    </xf>
    <xf numFmtId="0" fontId="6" fillId="3" borderId="24" xfId="0" applyFont="1" applyFill="1" applyBorder="1" applyAlignment="1">
      <alignment horizontal="justify" vertical="top" wrapText="1" readingOrder="1"/>
    </xf>
    <xf numFmtId="0" fontId="7" fillId="3" borderId="24" xfId="0" applyFont="1" applyFill="1" applyBorder="1" applyAlignment="1">
      <alignment horizontal="left" vertical="top" wrapText="1" readingOrder="1"/>
    </xf>
    <xf numFmtId="0" fontId="7" fillId="3" borderId="24" xfId="0" applyFont="1" applyFill="1" applyBorder="1" applyAlignment="1">
      <alignment horizontal="center" vertical="top" wrapText="1" readingOrder="1"/>
    </xf>
    <xf numFmtId="0" fontId="8" fillId="10" borderId="24" xfId="0" applyFont="1" applyFill="1" applyBorder="1" applyAlignment="1">
      <alignment horizontal="justify" vertical="top" wrapText="1" readingOrder="1"/>
    </xf>
    <xf numFmtId="0" fontId="9" fillId="10" borderId="24" xfId="0" applyFont="1" applyFill="1" applyBorder="1" applyAlignment="1">
      <alignment horizontal="left" vertical="top" wrapText="1" readingOrder="1"/>
    </xf>
    <xf numFmtId="0" fontId="9" fillId="10" borderId="24" xfId="0" applyFont="1" applyFill="1" applyBorder="1" applyAlignment="1">
      <alignment horizontal="center" vertical="top" wrapText="1" readingOrder="1"/>
    </xf>
    <xf numFmtId="0" fontId="10" fillId="13" borderId="24" xfId="0" applyFont="1" applyFill="1" applyBorder="1" applyAlignment="1">
      <alignment horizontal="justify" vertical="top" wrapText="1" readingOrder="1"/>
    </xf>
    <xf numFmtId="0" fontId="11" fillId="13" borderId="24" xfId="0" applyFont="1" applyFill="1" applyBorder="1" applyAlignment="1">
      <alignment horizontal="left" vertical="top" wrapText="1" readingOrder="1"/>
    </xf>
    <xf numFmtId="0" fontId="11" fillId="13" borderId="24" xfId="0" applyFont="1" applyFill="1" applyBorder="1" applyAlignment="1">
      <alignment horizontal="center" vertical="top" wrapText="1" readingOrder="1"/>
    </xf>
    <xf numFmtId="0" fontId="12" fillId="32" borderId="24" xfId="0" applyFont="1" applyFill="1" applyBorder="1" applyAlignment="1">
      <alignment horizontal="justify" vertical="top" wrapText="1" readingOrder="1"/>
    </xf>
    <xf numFmtId="0" fontId="13" fillId="32" borderId="24" xfId="0" applyFont="1" applyFill="1" applyBorder="1" applyAlignment="1">
      <alignment horizontal="left" vertical="top" wrapText="1" readingOrder="1"/>
    </xf>
    <xf numFmtId="0" fontId="13" fillId="32" borderId="24" xfId="0" applyFont="1" applyFill="1" applyBorder="1" applyAlignment="1">
      <alignment horizontal="center" vertical="top" wrapText="1" readingOrder="1"/>
    </xf>
    <xf numFmtId="0" fontId="14" fillId="2" borderId="24" xfId="0" applyFont="1" applyFill="1" applyBorder="1" applyAlignment="1">
      <alignment horizontal="justify" vertical="top" wrapText="1" readingOrder="1"/>
    </xf>
    <xf numFmtId="0" fontId="15" fillId="2" borderId="24" xfId="0" applyFont="1" applyFill="1" applyBorder="1" applyAlignment="1">
      <alignment horizontal="left" vertical="top" wrapText="1" readingOrder="1"/>
    </xf>
    <xf numFmtId="0" fontId="15" fillId="2" borderId="24" xfId="0" applyFont="1" applyFill="1" applyBorder="1" applyAlignment="1">
      <alignment horizontal="center" vertical="top" wrapText="1" readingOrder="1"/>
    </xf>
    <xf numFmtId="0" fontId="16" fillId="3" borderId="25" xfId="0" applyFont="1" applyFill="1" applyBorder="1" applyAlignment="1">
      <alignment horizontal="justify" vertical="top" wrapText="1" readingOrder="1"/>
    </xf>
    <xf numFmtId="0" fontId="17" fillId="3" borderId="25" xfId="0" applyFont="1" applyFill="1" applyBorder="1" applyAlignment="1">
      <alignment horizontal="left" vertical="top" wrapText="1" readingOrder="1"/>
    </xf>
    <xf numFmtId="0" fontId="17" fillId="3" borderId="10" xfId="0" applyFont="1" applyFill="1" applyBorder="1" applyAlignment="1">
      <alignment horizontal="center" vertical="top" wrapText="1" readingOrder="1"/>
    </xf>
    <xf numFmtId="0" fontId="17" fillId="3" borderId="25" xfId="0" applyFont="1" applyFill="1" applyBorder="1" applyAlignment="1">
      <alignment horizontal="center" vertical="top" wrapText="1" readingOrder="1"/>
    </xf>
    <xf numFmtId="0" fontId="18" fillId="18" borderId="17" xfId="0" applyFont="1" applyFill="1" applyBorder="1" applyAlignment="1">
      <alignment horizontal="center"/>
    </xf>
    <xf numFmtId="0" fontId="59" fillId="10" borderId="24" xfId="0" applyFont="1" applyFill="1" applyBorder="1" applyAlignment="1">
      <alignment horizontal="justify" vertical="top" wrapText="1" readingOrder="1"/>
    </xf>
    <xf numFmtId="0" fontId="60" fillId="10" borderId="24" xfId="0" applyFont="1" applyFill="1" applyBorder="1" applyAlignment="1">
      <alignment horizontal="left" vertical="top" wrapText="1" readingOrder="1"/>
    </xf>
    <xf numFmtId="0" fontId="60" fillId="10" borderId="24" xfId="0" applyFont="1" applyFill="1" applyBorder="1" applyAlignment="1">
      <alignment horizontal="center" vertical="top" wrapText="1" readingOrder="1"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top" wrapText="1" readingOrder="1"/>
    </xf>
    <xf numFmtId="0" fontId="1" fillId="0" borderId="11" xfId="0" applyFont="1" applyBorder="1" applyAlignment="1">
      <alignment horizontal="center" vertical="top" wrapText="1" readingOrder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34"/>
  <sheetViews>
    <sheetView tabSelected="1" zoomScale="130" zoomScaleNormal="130" zoomScalePageLayoutView="0" workbookViewId="0" topLeftCell="A1">
      <selection activeCell="A1" sqref="A1:IV1"/>
    </sheetView>
  </sheetViews>
  <sheetFormatPr defaultColWidth="9.140625" defaultRowHeight="12.75"/>
  <cols>
    <col min="1" max="1" width="21.57421875" style="0" customWidth="1"/>
    <col min="2" max="2" width="21.28125" style="0" customWidth="1"/>
    <col min="3" max="3" width="21.421875" style="0" customWidth="1"/>
    <col min="4" max="4" width="20.28125" style="4" customWidth="1"/>
    <col min="5" max="5" width="11.28125" style="0" customWidth="1"/>
    <col min="6" max="6" width="16.57421875" style="0" customWidth="1"/>
    <col min="7" max="7" width="12.421875" style="0" customWidth="1"/>
    <col min="8" max="8" width="13.7109375" style="0" customWidth="1"/>
    <col min="9" max="9" width="13.57421875" style="0" customWidth="1"/>
  </cols>
  <sheetData>
    <row r="1" spans="2:9" ht="33.75" thickBot="1">
      <c r="B1" s="58"/>
      <c r="C1" s="58"/>
      <c r="D1" s="59"/>
      <c r="E1" s="58"/>
      <c r="F1" s="58"/>
      <c r="G1" s="58"/>
      <c r="H1" s="58"/>
      <c r="I1" s="58"/>
    </row>
    <row r="2" spans="2:9" ht="26.25">
      <c r="B2" s="60" t="s">
        <v>0</v>
      </c>
      <c r="C2" s="60" t="s">
        <v>1</v>
      </c>
      <c r="D2" s="1" t="s">
        <v>40</v>
      </c>
      <c r="E2" s="1" t="s">
        <v>2</v>
      </c>
      <c r="F2" s="1" t="s">
        <v>4</v>
      </c>
      <c r="G2" s="1" t="s">
        <v>6</v>
      </c>
      <c r="H2" s="1" t="s">
        <v>8</v>
      </c>
      <c r="I2" s="1" t="s">
        <v>9</v>
      </c>
    </row>
    <row r="3" spans="2:9" ht="28.5" thickBot="1">
      <c r="B3" s="61"/>
      <c r="C3" s="61"/>
      <c r="D3" s="3" t="s">
        <v>41</v>
      </c>
      <c r="E3" s="2" t="s">
        <v>3</v>
      </c>
      <c r="F3" s="2" t="s">
        <v>5</v>
      </c>
      <c r="G3" s="2" t="s">
        <v>7</v>
      </c>
      <c r="H3" s="2" t="s">
        <v>7</v>
      </c>
      <c r="I3" s="2" t="s">
        <v>7</v>
      </c>
    </row>
    <row r="4" spans="2:9" ht="27" thickBot="1">
      <c r="B4" s="32" t="s">
        <v>22</v>
      </c>
      <c r="C4" s="33" t="s">
        <v>10</v>
      </c>
      <c r="D4" s="34"/>
      <c r="E4" s="34">
        <f>D4*8</f>
        <v>0</v>
      </c>
      <c r="F4" s="34">
        <f>125*D4</f>
        <v>0</v>
      </c>
      <c r="G4" s="34">
        <f>120*D4</f>
        <v>0</v>
      </c>
      <c r="H4" s="34">
        <f>350*D4</f>
        <v>0</v>
      </c>
      <c r="I4" s="34">
        <f>220*D4</f>
        <v>0</v>
      </c>
    </row>
    <row r="5" spans="2:9" ht="27" thickBot="1">
      <c r="B5" s="32" t="s">
        <v>23</v>
      </c>
      <c r="C5" s="33" t="s">
        <v>11</v>
      </c>
      <c r="D5" s="34"/>
      <c r="E5" s="34">
        <f>3.5*D5</f>
        <v>0</v>
      </c>
      <c r="F5" s="34">
        <f>35*D5</f>
        <v>0</v>
      </c>
      <c r="G5" s="34">
        <f>17.5*D5</f>
        <v>0</v>
      </c>
      <c r="H5" s="34">
        <f>60*D5</f>
        <v>0</v>
      </c>
      <c r="I5" s="34">
        <f>35*D5</f>
        <v>0</v>
      </c>
    </row>
    <row r="6" spans="2:9" ht="27" thickBot="1">
      <c r="B6" s="32" t="s">
        <v>24</v>
      </c>
      <c r="C6" s="33" t="s">
        <v>12</v>
      </c>
      <c r="D6" s="34"/>
      <c r="E6" s="34">
        <f>7*D6</f>
        <v>0</v>
      </c>
      <c r="F6" s="34">
        <f>70*D6</f>
        <v>0</v>
      </c>
      <c r="G6" s="34">
        <f>60*D6</f>
        <v>0</v>
      </c>
      <c r="H6" s="34">
        <f>70*D6</f>
        <v>0</v>
      </c>
      <c r="I6" s="34">
        <f>90*D6</f>
        <v>0</v>
      </c>
    </row>
    <row r="7" spans="2:9" ht="27" thickBot="1">
      <c r="B7" s="32" t="s">
        <v>25</v>
      </c>
      <c r="C7" s="33" t="s">
        <v>13</v>
      </c>
      <c r="D7" s="34"/>
      <c r="E7" s="34">
        <f>7*D7</f>
        <v>0</v>
      </c>
      <c r="F7" s="34">
        <f>35*D7</f>
        <v>0</v>
      </c>
      <c r="G7" s="34">
        <f>60*D7</f>
        <v>0</v>
      </c>
      <c r="H7" s="34">
        <f>70*D7</f>
        <v>0</v>
      </c>
      <c r="I7" s="34">
        <f>12*D7</f>
        <v>0</v>
      </c>
    </row>
    <row r="8" spans="2:9" ht="27" thickBot="1">
      <c r="B8" s="55" t="s">
        <v>35</v>
      </c>
      <c r="C8" s="56" t="s">
        <v>50</v>
      </c>
      <c r="D8" s="57"/>
      <c r="E8" s="57">
        <f>0.5*D8</f>
        <v>0</v>
      </c>
      <c r="F8" s="57">
        <f>70*D8</f>
        <v>0</v>
      </c>
      <c r="G8" s="57">
        <f>2*D8</f>
        <v>0</v>
      </c>
      <c r="H8" s="57">
        <f>70*D8</f>
        <v>0</v>
      </c>
      <c r="I8" s="57">
        <f>25*D8</f>
        <v>0</v>
      </c>
    </row>
    <row r="9" spans="2:11" ht="27" thickBot="1">
      <c r="B9" s="55" t="s">
        <v>51</v>
      </c>
      <c r="C9" s="56" t="s">
        <v>14</v>
      </c>
      <c r="D9" s="57"/>
      <c r="E9" s="57">
        <f>0.5*D9</f>
        <v>0</v>
      </c>
      <c r="F9" s="57">
        <f>70*D9</f>
        <v>0</v>
      </c>
      <c r="G9" s="57">
        <f>2*D9</f>
        <v>0</v>
      </c>
      <c r="H9" s="57">
        <f>150*D9</f>
        <v>0</v>
      </c>
      <c r="I9" s="57">
        <f>25*D9</f>
        <v>0</v>
      </c>
      <c r="K9" t="s">
        <v>21</v>
      </c>
    </row>
    <row r="10" spans="2:9" ht="27" thickBot="1">
      <c r="B10" s="55" t="s">
        <v>36</v>
      </c>
      <c r="C10" s="56" t="s">
        <v>14</v>
      </c>
      <c r="D10" s="57"/>
      <c r="E10" s="57">
        <f>0.5*D10</f>
        <v>0</v>
      </c>
      <c r="F10" s="57">
        <f>70*D10</f>
        <v>0</v>
      </c>
      <c r="G10" s="57">
        <f>2*D10</f>
        <v>0</v>
      </c>
      <c r="H10" s="57">
        <f>270*D10</f>
        <v>0</v>
      </c>
      <c r="I10" s="57">
        <f>25*D10</f>
        <v>0</v>
      </c>
    </row>
    <row r="11" spans="2:9" ht="27" thickBot="1">
      <c r="B11" s="35" t="s">
        <v>37</v>
      </c>
      <c r="C11" s="36" t="s">
        <v>15</v>
      </c>
      <c r="D11" s="37"/>
      <c r="E11" s="37">
        <f>1*D11</f>
        <v>0</v>
      </c>
      <c r="F11" s="37">
        <f>25*D11</f>
        <v>0</v>
      </c>
      <c r="G11" s="37">
        <f>15*D11</f>
        <v>0</v>
      </c>
      <c r="H11" s="37">
        <f>70*D11</f>
        <v>0</v>
      </c>
      <c r="I11" s="37">
        <f>35*D11</f>
        <v>0</v>
      </c>
    </row>
    <row r="12" spans="2:9" ht="27" thickBot="1">
      <c r="B12" s="35" t="s">
        <v>38</v>
      </c>
      <c r="C12" s="36" t="s">
        <v>15</v>
      </c>
      <c r="D12" s="37"/>
      <c r="E12" s="37">
        <f>1*D12</f>
        <v>0</v>
      </c>
      <c r="F12" s="37">
        <f>25*D12</f>
        <v>0</v>
      </c>
      <c r="G12" s="37">
        <f>15*D12</f>
        <v>0</v>
      </c>
      <c r="H12" s="37">
        <f>150*D12</f>
        <v>0</v>
      </c>
      <c r="I12" s="37">
        <f>35*D12</f>
        <v>0</v>
      </c>
    </row>
    <row r="13" spans="2:9" ht="27" thickBot="1">
      <c r="B13" s="35" t="s">
        <v>39</v>
      </c>
      <c r="C13" s="36" t="s">
        <v>15</v>
      </c>
      <c r="D13" s="37"/>
      <c r="E13" s="37">
        <f>1*D13</f>
        <v>0</v>
      </c>
      <c r="F13" s="37">
        <f>25*D13</f>
        <v>0</v>
      </c>
      <c r="G13" s="37">
        <f>15*D13</f>
        <v>0</v>
      </c>
      <c r="H13" s="37">
        <f>270*D13</f>
        <v>0</v>
      </c>
      <c r="I13" s="37">
        <f>35*D13</f>
        <v>0</v>
      </c>
    </row>
    <row r="14" spans="2:9" ht="27" thickBot="1">
      <c r="B14" s="38" t="s">
        <v>27</v>
      </c>
      <c r="C14" s="39" t="s">
        <v>15</v>
      </c>
      <c r="D14" s="40"/>
      <c r="E14" s="40">
        <f>2*D14</f>
        <v>0</v>
      </c>
      <c r="F14" s="40">
        <f>70*D14</f>
        <v>0</v>
      </c>
      <c r="G14" s="40">
        <f>7*D14</f>
        <v>0</v>
      </c>
      <c r="H14" s="40">
        <f>25*D14</f>
        <v>0</v>
      </c>
      <c r="I14" s="40">
        <f>25*D14</f>
        <v>0</v>
      </c>
    </row>
    <row r="15" spans="2:9" ht="27" thickBot="1">
      <c r="B15" s="38" t="s">
        <v>26</v>
      </c>
      <c r="C15" s="39" t="s">
        <v>16</v>
      </c>
      <c r="D15" s="40"/>
      <c r="E15" s="40">
        <f>2*D15</f>
        <v>0</v>
      </c>
      <c r="F15" s="40">
        <f>70*D15</f>
        <v>0</v>
      </c>
      <c r="G15" s="40">
        <f>130*D15</f>
        <v>0</v>
      </c>
      <c r="H15" s="40">
        <f>25*D15</f>
        <v>0</v>
      </c>
      <c r="I15" s="40">
        <f>25*D15</f>
        <v>0</v>
      </c>
    </row>
    <row r="16" spans="2:9" ht="27" thickBot="1">
      <c r="B16" s="41" t="s">
        <v>28</v>
      </c>
      <c r="C16" s="42" t="s">
        <v>17</v>
      </c>
      <c r="D16" s="43"/>
      <c r="E16" s="43" t="s">
        <v>18</v>
      </c>
      <c r="F16" s="43">
        <f>45*D16</f>
        <v>0</v>
      </c>
      <c r="G16" s="43" t="s">
        <v>18</v>
      </c>
      <c r="H16" s="43" t="s">
        <v>18</v>
      </c>
      <c r="I16" s="43" t="s">
        <v>18</v>
      </c>
    </row>
    <row r="17" spans="2:9" ht="27" thickBot="1">
      <c r="B17" s="44" t="s">
        <v>29</v>
      </c>
      <c r="C17" s="45" t="s">
        <v>17</v>
      </c>
      <c r="D17" s="46"/>
      <c r="E17" s="46" t="s">
        <v>18</v>
      </c>
      <c r="F17" s="46">
        <f>20*D17</f>
        <v>0</v>
      </c>
      <c r="G17" s="46" t="s">
        <v>18</v>
      </c>
      <c r="H17" s="46" t="s">
        <v>18</v>
      </c>
      <c r="I17" s="46" t="s">
        <v>18</v>
      </c>
    </row>
    <row r="18" spans="2:9" ht="27" thickBot="1">
      <c r="B18" s="44" t="s">
        <v>30</v>
      </c>
      <c r="C18" s="45" t="s">
        <v>19</v>
      </c>
      <c r="D18" s="46"/>
      <c r="E18" s="46" t="s">
        <v>18</v>
      </c>
      <c r="F18" s="46">
        <f>40*D18</f>
        <v>0</v>
      </c>
      <c r="G18" s="46" t="s">
        <v>18</v>
      </c>
      <c r="H18" s="46" t="s">
        <v>18</v>
      </c>
      <c r="I18" s="46" t="s">
        <v>18</v>
      </c>
    </row>
    <row r="19" spans="2:9" ht="27" thickBot="1">
      <c r="B19" s="44" t="s">
        <v>34</v>
      </c>
      <c r="C19" s="45" t="s">
        <v>20</v>
      </c>
      <c r="D19" s="46"/>
      <c r="E19" s="46" t="s">
        <v>18</v>
      </c>
      <c r="F19" s="46">
        <f>100*D19</f>
        <v>0</v>
      </c>
      <c r="G19" s="46" t="s">
        <v>18</v>
      </c>
      <c r="H19" s="46" t="s">
        <v>18</v>
      </c>
      <c r="I19" s="46">
        <f>30*D19</f>
        <v>0</v>
      </c>
    </row>
    <row r="20" spans="2:9" ht="27" thickBot="1">
      <c r="B20" s="47" t="s">
        <v>31</v>
      </c>
      <c r="C20" s="48" t="s">
        <v>17</v>
      </c>
      <c r="D20" s="49"/>
      <c r="E20" s="49" t="s">
        <v>18</v>
      </c>
      <c r="F20" s="49" t="s">
        <v>18</v>
      </c>
      <c r="G20" s="49">
        <f>2000*D20</f>
        <v>0</v>
      </c>
      <c r="H20" s="49" t="s">
        <v>18</v>
      </c>
      <c r="I20" s="49" t="s">
        <v>18</v>
      </c>
    </row>
    <row r="21" spans="2:9" ht="27" thickBot="1">
      <c r="B21" s="47" t="s">
        <v>32</v>
      </c>
      <c r="C21" s="48" t="s">
        <v>17</v>
      </c>
      <c r="D21" s="49"/>
      <c r="E21" s="49" t="s">
        <v>18</v>
      </c>
      <c r="F21" s="49" t="s">
        <v>18</v>
      </c>
      <c r="G21" s="49">
        <f>400*D21</f>
        <v>0</v>
      </c>
      <c r="H21" s="49" t="s">
        <v>18</v>
      </c>
      <c r="I21" s="49" t="s">
        <v>18</v>
      </c>
    </row>
    <row r="22" spans="2:9" ht="27" thickBot="1">
      <c r="B22" s="50" t="s">
        <v>33</v>
      </c>
      <c r="C22" s="51" t="s">
        <v>15</v>
      </c>
      <c r="D22" s="52"/>
      <c r="E22" s="52" t="s">
        <v>18</v>
      </c>
      <c r="F22" s="53">
        <f>70*D22</f>
        <v>0</v>
      </c>
      <c r="G22" s="53" t="s">
        <v>18</v>
      </c>
      <c r="H22" s="53" t="s">
        <v>18</v>
      </c>
      <c r="I22" s="53" t="s">
        <v>18</v>
      </c>
    </row>
    <row r="23" spans="2:9" ht="27" thickBot="1">
      <c r="B23" s="5"/>
      <c r="C23" s="6"/>
      <c r="D23" s="7"/>
      <c r="E23" s="28" t="s">
        <v>2</v>
      </c>
      <c r="F23" s="28" t="s">
        <v>4</v>
      </c>
      <c r="G23" s="28" t="s">
        <v>6</v>
      </c>
      <c r="H23" s="28" t="s">
        <v>8</v>
      </c>
      <c r="I23" s="28" t="s">
        <v>9</v>
      </c>
    </row>
    <row r="24" spans="2:9" ht="28.5" thickBot="1">
      <c r="B24" s="11"/>
      <c r="C24" s="11"/>
      <c r="D24" s="12"/>
      <c r="E24" s="29" t="s">
        <v>3</v>
      </c>
      <c r="F24" s="29" t="s">
        <v>5</v>
      </c>
      <c r="G24" s="29" t="s">
        <v>7</v>
      </c>
      <c r="H24" s="29" t="s">
        <v>7</v>
      </c>
      <c r="I24" s="29" t="s">
        <v>7</v>
      </c>
    </row>
    <row r="25" spans="2:9" ht="27" thickBot="1">
      <c r="B25" s="16"/>
      <c r="C25" s="15"/>
      <c r="D25" s="54" t="s">
        <v>42</v>
      </c>
      <c r="E25" s="30">
        <f>E4+E5+E6+E7+E8+E9+E10+E11+E12+E13+E14+E15</f>
        <v>0</v>
      </c>
      <c r="F25" s="30">
        <f>F4+F5+F6+F7+F8+F9+F10+F11+F12+F13+F14+F15+F16+F17+F18+F19+F22</f>
        <v>0</v>
      </c>
      <c r="G25" s="30">
        <f>G4+G5+G6+G7+G8+G9+G10+G11+G12+G13+G14+G15+G20+G21</f>
        <v>0</v>
      </c>
      <c r="H25" s="30">
        <f>H4+H5+H6+H7+H8+H9+H10+H11+H12+H13+H14+H15</f>
        <v>0</v>
      </c>
      <c r="I25" s="31">
        <f>I4+I5+I6+I7+I8+I9+I10+I11+I12+I13+I14+I15+I19</f>
        <v>0</v>
      </c>
    </row>
    <row r="26" spans="2:9" ht="13.5" thickBot="1">
      <c r="B26" s="11"/>
      <c r="C26" s="11"/>
      <c r="D26" s="12"/>
      <c r="E26" s="11"/>
      <c r="F26" s="11"/>
      <c r="G26" s="11"/>
      <c r="H26" s="11"/>
      <c r="I26" s="13"/>
    </row>
    <row r="27" spans="2:9" ht="24.75" thickBot="1">
      <c r="B27" s="14"/>
      <c r="C27" s="15"/>
      <c r="D27" s="17"/>
      <c r="E27" s="27" t="s">
        <v>45</v>
      </c>
      <c r="F27" s="27" t="s">
        <v>46</v>
      </c>
      <c r="G27" s="27" t="s">
        <v>47</v>
      </c>
      <c r="H27" s="8"/>
      <c r="I27" s="10"/>
    </row>
    <row r="28" spans="2:9" ht="27" thickBot="1">
      <c r="B28" s="20" t="s">
        <v>48</v>
      </c>
      <c r="C28" s="21">
        <f>E4+E5+E6+E7</f>
        <v>0</v>
      </c>
      <c r="D28" s="24" t="s">
        <v>44</v>
      </c>
      <c r="E28" s="25">
        <f>4*(E4+E5+E6+E7+E8+E9+E10+E11+E12+E13+E14+E15)</f>
        <v>0</v>
      </c>
      <c r="F28" s="25">
        <f>(12*D4)+(17*D8)+(17*D9)+(17*D10)+(5*D11)+(5*D12)+(5*D13)+(15*D14)+(15*D15)+(5*D17)+(10*D18)+(25*D19)+(18*D22)</f>
        <v>0</v>
      </c>
      <c r="G28" s="25">
        <f>(5*D4)+(2.3*D5)+(4.6*D6)+(5*D16)</f>
        <v>0</v>
      </c>
      <c r="H28" s="12"/>
      <c r="I28" s="18"/>
    </row>
    <row r="29" spans="2:9" ht="27" thickBot="1">
      <c r="B29" s="22" t="s">
        <v>49</v>
      </c>
      <c r="C29" s="23" t="e">
        <f>(C28/E25)*100</f>
        <v>#DIV/0!</v>
      </c>
      <c r="D29" s="24" t="s">
        <v>43</v>
      </c>
      <c r="E29" s="26" t="e">
        <f>(E28/F25)*100</f>
        <v>#DIV/0!</v>
      </c>
      <c r="F29" s="26" t="e">
        <f>((4*F28)/F25)*100</f>
        <v>#DIV/0!</v>
      </c>
      <c r="G29" s="26" t="e">
        <f>((9*G28)/F25)*100</f>
        <v>#DIV/0!</v>
      </c>
      <c r="H29" s="9"/>
      <c r="I29" s="19"/>
    </row>
    <row r="33" ht="12.75">
      <c r="B33" t="s">
        <v>52</v>
      </c>
    </row>
    <row r="34" ht="12.75">
      <c r="C34" t="s">
        <v>53</v>
      </c>
    </row>
  </sheetData>
  <sheetProtection/>
  <mergeCells count="2">
    <mergeCell ref="B2:B3"/>
    <mergeCell ref="C2:C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PAO</dc:creator>
  <cp:keywords/>
  <dc:description/>
  <cp:lastModifiedBy>Kallaya</cp:lastModifiedBy>
  <dcterms:created xsi:type="dcterms:W3CDTF">2012-12-21T06:24:22Z</dcterms:created>
  <dcterms:modified xsi:type="dcterms:W3CDTF">2015-04-22T08:25:14Z</dcterms:modified>
  <cp:category/>
  <cp:version/>
  <cp:contentType/>
  <cp:contentStatus/>
</cp:coreProperties>
</file>